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MENSAM\AGCM gemensam\Sustainability\ISS SFDR PAI and EU Taxonomy\PAI reporting\"/>
    </mc:Choice>
  </mc:AlternateContent>
  <xr:revisionPtr revIDLastSave="0" documentId="13_ncr:1_{6603DD34-DACE-41A5-8690-816B7B653B9F}" xr6:coauthVersionLast="47" xr6:coauthVersionMax="47" xr10:uidLastSave="{00000000-0000-0000-0000-000000000000}"/>
  <bookViews>
    <workbookView xWindow="-120" yWindow="-120" windowWidth="29040" windowHeight="15840" activeTab="1" xr2:uid="{038603B1-C8FA-4B95-818C-3453CB0AFB31}"/>
  </bookViews>
  <sheets>
    <sheet name="PAI China Stars Fund - svenska" sheetId="1" r:id="rId1"/>
    <sheet name="PAI China Stars Fund - Englis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6" i="1"/>
  <c r="G19" i="1"/>
  <c r="L19" i="1"/>
  <c r="L16" i="1"/>
  <c r="L13" i="1"/>
  <c r="L12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<sst xmlns="http://schemas.openxmlformats.org/spreadsheetml/2006/main" count="243" uniqueCount="216">
  <si>
    <t>Tabell 1   Indikatorer för huvudsakliga negativa konsekvenser</t>
  </si>
  <si>
    <t xml:space="preserve">AGCM Fund - China Stars sub-fund, LEI 529900UT0TO75X07AA32, beaktar huvudsakliga negativa konsekvenser av sina investeringsbesluts påverkan på hållbarhetsfaktorer.                      </t>
  </si>
  <si>
    <t>Den här redogörelsen av principiella negativa konsekvenser för hållbarhetsfaktorer omfattar perioden 1 januari - 31 december 2023.</t>
  </si>
  <si>
    <t>Indikatorer för huvudsakliga negativa konsekvenser</t>
  </si>
  <si>
    <t>Negativ hållbarhetsindikator</t>
  </si>
  <si>
    <t>Mått</t>
  </si>
  <si>
    <t>År 2022</t>
  </si>
  <si>
    <t>År 2023</t>
  </si>
  <si>
    <t>Förändring</t>
  </si>
  <si>
    <t>Täckningsgrad av investeringar 2023 (22)</t>
  </si>
  <si>
    <t>Förklaringar, vidtagna åtgärder och planerade mål för kommande period.</t>
  </si>
  <si>
    <t>Utsläpp av växthusgaser</t>
  </si>
  <si>
    <t xml:space="preserve">1. Utsläpp av växthusgaser </t>
  </si>
  <si>
    <t>Scope 1 växthusgasutsläpp</t>
  </si>
  <si>
    <t>100% (100)</t>
  </si>
  <si>
    <t>Vi förväntar oss att alla företag vi investerar i arbetar med att minska sina växthusgasutsläpp och har en plan för att kraftigt reducera dem.</t>
  </si>
  <si>
    <t>Scope 2 växthusgasutsläpp</t>
  </si>
  <si>
    <t>Scope 3 växthusgasutsläpp</t>
  </si>
  <si>
    <t>Total mängd växthustgasutsläpp</t>
  </si>
  <si>
    <t>2. Koldioxidavtryck</t>
  </si>
  <si>
    <t>Koldioxidavtryck</t>
  </si>
  <si>
    <t>3. Investeringens växthusgasintensitet</t>
  </si>
  <si>
    <t>Investeringens växthusgasintensitet</t>
  </si>
  <si>
    <t>4. Exponering mot företag verksamma inom sektorn för fossila bränslen</t>
  </si>
  <si>
    <t>Andel av investeringar verksamma inom sektorn för fossila bränslen</t>
  </si>
  <si>
    <t>Vi investerar inte i bolag som är verksamma inom fossila bränslen. Ifall företag har &gt;5% av försäljning eller produktion från fossila bränslen skall de exkluderas.</t>
  </si>
  <si>
    <t>Sociala förhållanden</t>
  </si>
  <si>
    <t>10. Brott mot UNGC:s och OEDC:s riktlinjer för multinationella företag</t>
  </si>
  <si>
    <t>Andel av investeringar i företag som har varit inblandade i överträdelser av principerna i FN:s och OECD:s riktlinjer för multinationella företag.</t>
  </si>
  <si>
    <t>Vi förväntar oss att alla bolag vi investerar i lever upp till FN:s globala överenskommelser och OECD:s riktlinjer för multinationella företag. Om överträdelser sker ska AGCM engagera sig för påverkan i positiv riktning, alternativt exkludera.</t>
  </si>
  <si>
    <t>14. Exponering mot kontroversiella vapen</t>
  </si>
  <si>
    <t>Andel investeringar i företag  som är involverade i tillverkning eller försäljning av kontroversiella vapen.</t>
  </si>
  <si>
    <t>Bolag verksamma inom kontroversiella vapen exkluderas.</t>
  </si>
  <si>
    <t>Redogörelse av förändring i Principal Adverse Indicators jämfört med föregående år:</t>
  </si>
  <si>
    <t xml:space="preserve">Det beror huvudsakligen på en förändring i sammansättningen av  fondens innehav. Utsläppen från olika industrier skiljer sig åt beroende på verksamhetens karaktär. Fördelningen på direkta och indirekta utsläpp </t>
  </si>
  <si>
    <t>varierar också. En förändring i sammasättningen av bolag i olika branscher i fonden har således en direkt inverkan på utsläppen av växthusgaser. I en jämförelse med föregående år har Asia Growth Fund</t>
  </si>
  <si>
    <t xml:space="preserve">Den övervägande delen av fondens innehav visar en nedåtgående trend i utsläpp av växthusgaser jämfört med året innan. De totala utsläppsvärdena för individuella indikatorer kan </t>
  </si>
  <si>
    <t xml:space="preserve">emellertid fortfarande öka. </t>
  </si>
  <si>
    <t>Table 1  Indicators for Principal Adverse Impacts</t>
  </si>
  <si>
    <t>AGCM Fund - China Stars sub-fund, LEI 529900UT0TO75X07AA32, considers Prinicpal Adverse Impacts of investment decisions on sustainability factors.</t>
  </si>
  <si>
    <t>This account of principal adverse impacts on sustainability factors comprise the period 1 January - 31 December 2023.</t>
  </si>
  <si>
    <t>Indicators for Principle Adverse Impacts</t>
  </si>
  <si>
    <t>Adverse sustainability indicator</t>
  </si>
  <si>
    <t>Metric</t>
  </si>
  <si>
    <t>Year 2022</t>
  </si>
  <si>
    <t>Year 2023</t>
  </si>
  <si>
    <t>Change</t>
  </si>
  <si>
    <t>Coverage of investee companies 2023 (22)</t>
  </si>
  <si>
    <t>Explanation, actions taken, and planned for and targets set for the next reference period</t>
  </si>
  <si>
    <t>Greenhouse gas emissions</t>
  </si>
  <si>
    <t>1. GHG emissions</t>
  </si>
  <si>
    <t>Scope 1 GHG emissions</t>
  </si>
  <si>
    <t>We expect that all companies we invest in work to reduce green house gas emissions and have a plan to reduce them significantly.</t>
  </si>
  <si>
    <t>Scope 2 GHG emissions</t>
  </si>
  <si>
    <t>Scope 3 GHG emissions</t>
  </si>
  <si>
    <t xml:space="preserve">We monitor the investee companies' progress </t>
  </si>
  <si>
    <t>Total GHG emissions</t>
  </si>
  <si>
    <t>2. Carbon footprint</t>
  </si>
  <si>
    <t>Carbon footprint</t>
  </si>
  <si>
    <t>3. GHG intesity of investee companies</t>
  </si>
  <si>
    <t>GHG intensity of investee companies</t>
  </si>
  <si>
    <t>unchanged</t>
  </si>
  <si>
    <t>We don't invest in companies active within fossil fues. If a company has &gt;5% of revenue or production from fossil fuels it will be excluded.</t>
  </si>
  <si>
    <t>Social and employee matters</t>
  </si>
  <si>
    <t>10. Violations of UN Global Compact principles and OECD Guidelines for Multinational Enterprises</t>
  </si>
  <si>
    <t>Share of investees which have been involved  in violations of the UNGC principles of OECD Guidelines for Multinational Enterprises</t>
  </si>
  <si>
    <t>We expect that all companies we invest in adhere to the UNGC principles and OECD Guidelines for Multinational Enterprises.</t>
  </si>
  <si>
    <t>14. Exposure to controversial weapons anti-personal mines, cluster munitions, chemical weapons and biological weapons)</t>
  </si>
  <si>
    <t>Share of investments in investee companies involved in the manufacture or selling of controversial weapons</t>
  </si>
  <si>
    <t>Companies active with controversial weapons are excluded.</t>
  </si>
  <si>
    <t>Discussion of changes in Principal Adverse Indicators compared to the previous year:</t>
  </si>
  <si>
    <t>4. Share of investments in companies active within fossil fuels</t>
  </si>
  <si>
    <t>5. Share of non-renewable energy consumption and production</t>
  </si>
  <si>
    <t>Share of non-renewable consumption and production of investee companies from non-renewable energy sources compared to renewable energy sources, expressed as a a percentagae of total sources.</t>
  </si>
  <si>
    <t>Share of companies active in the fossil fuel sector</t>
  </si>
  <si>
    <t>6. Energy consumption intensity per high impact climate sector.</t>
  </si>
  <si>
    <t>Energy consumption in GWh/EUR m of revenue in investee companies per high impact climate sector.</t>
  </si>
  <si>
    <t>7. Activities negatively affecting bio-diversity sensitive areas.</t>
  </si>
  <si>
    <t>Share of investments in investee companies with sites/operations located in or near to biodiversity senstitive areas where activities of those investee companies negatively affect those areas.</t>
  </si>
  <si>
    <t>8. Emission to water</t>
  </si>
  <si>
    <t>Pollution</t>
  </si>
  <si>
    <t>Tonnes of emissions to water generated by investee companies per million of EUR inevested, expressed as a weighted average.</t>
  </si>
  <si>
    <t>9. Hazardous waste and radioactive waste ratio.</t>
  </si>
  <si>
    <t>11. Lack of processes and compliance mechanisms to monitor compliance with UN Global Compact principles and OECD Guidelines for Multinational Enterprises.</t>
  </si>
  <si>
    <t>12. Unadjusted gender payment gap.</t>
  </si>
  <si>
    <t>Share of investments in investee companies without policies to monitor compliance with the UNGC principles of OECD Guidelines for Multnational Enterprises of grievance/complaints handling mechanisms to address violations.</t>
  </si>
  <si>
    <t>Average unadjusted gender pay gap of investee companies.</t>
  </si>
  <si>
    <t xml:space="preserve">13. Board gender diversity </t>
  </si>
  <si>
    <t>Average ratio of female to male board members in investee companies, expressed as a percentage of all board members.</t>
  </si>
  <si>
    <t>15. Investment in companies without carbon emission reduction initiatives.</t>
  </si>
  <si>
    <t>Share of investments in investee companies without carbon emission reduction initiatives aimed at aligning with the Paris Agreement.</t>
  </si>
  <si>
    <t>16. Lack of corruption and anti-bribery policies.</t>
  </si>
  <si>
    <t>n.a.</t>
  </si>
  <si>
    <t>Share of investments in entities without policies on anti-corruption and anti-bribery consistent with the UN Convetion against corruption.</t>
  </si>
  <si>
    <t>0.0836 tCO2e</t>
  </si>
  <si>
    <t>0.4621 tCO2e</t>
  </si>
  <si>
    <t>0.2447 tCO2e</t>
  </si>
  <si>
    <t>0.7968 tCO2e</t>
  </si>
  <si>
    <t>0.0600 tCO2e/ EUR m invested</t>
  </si>
  <si>
    <t>83.6904 tCO2e/     EUR m revenue</t>
  </si>
  <si>
    <t>0.0961 tCOe</t>
  </si>
  <si>
    <t>0.3919 tCOe</t>
  </si>
  <si>
    <t>0.2356 tCOe</t>
  </si>
  <si>
    <t>0.7884 tCOe</t>
  </si>
  <si>
    <t>0.0575 tCOe/   EUR m invested</t>
  </si>
  <si>
    <t>95.9%</t>
  </si>
  <si>
    <t>85.7036</t>
  </si>
  <si>
    <t>0.0003</t>
  </si>
  <si>
    <t>0.1200</t>
  </si>
  <si>
    <t>19.5%</t>
  </si>
  <si>
    <t>19.1%</t>
  </si>
  <si>
    <t>7.1%</t>
  </si>
  <si>
    <t>0,0836 tCO2e</t>
  </si>
  <si>
    <t>0,462 tCO2e</t>
  </si>
  <si>
    <t>0,2447 tCO2e</t>
  </si>
  <si>
    <t>0,7968 tCO2e</t>
  </si>
  <si>
    <t>83,6904 tCO2e/     EUR m intäkter</t>
  </si>
  <si>
    <t>0,09618 tCOe</t>
  </si>
  <si>
    <t>0,3919tCOe</t>
  </si>
  <si>
    <t>0,2356 tCOe</t>
  </si>
  <si>
    <t>0,7884 tCOe</t>
  </si>
  <si>
    <t>0,05757 tCOe/   EUR m investerat</t>
  </si>
  <si>
    <t>100% (89)</t>
  </si>
  <si>
    <t>100%(89)</t>
  </si>
  <si>
    <t>0,0600 tCO2e/ EUR m investerat</t>
  </si>
  <si>
    <t>5. Andel icke förnyelsebar energi konsumtion och produktion</t>
  </si>
  <si>
    <t>5. Andel icke förnyelsebar energi konsumtion och produktion i förhållande till förnyelsebar energi</t>
  </si>
  <si>
    <t>Energikonsumption i GWh/EUR m i intäkter från innehav per sektor med hög klimatpåverkan.</t>
  </si>
  <si>
    <t xml:space="preserve">6. Energikonsumtionsintensitet per sektor med hög klimatpåverkan </t>
  </si>
  <si>
    <t>7. Aktiviteter med negativ inverkan på biologisk mångfald i känsliga områden</t>
  </si>
  <si>
    <t>8. Utsläpp i vatten</t>
  </si>
  <si>
    <t>9. Farligt avfall och radioaktivt avfallsandel</t>
  </si>
  <si>
    <t>Miljöförstöring</t>
  </si>
  <si>
    <t xml:space="preserve">Andel of investeringar i företag med verksamhet i områden nära känsliga områden för biologisk mångfald där deras aktiviteter har en negativ påverkan på dessa. </t>
  </si>
  <si>
    <t>Utsläpp i vatten beräknat i ton genererat av bolag investerade i per miljon EUR investerat som viktat snitt.</t>
  </si>
  <si>
    <t>Farligt avfall beräknat i ton genererat av bolag investerade i per miljon EUR, som viktat snitt.</t>
  </si>
  <si>
    <t>11. Brist på processer och mekanismer för regelefterlevnad för att monitorera uppfyllelse av "UN Global Compact principles and OECD Guidelines for Multinational Enterprises."</t>
  </si>
  <si>
    <t>Andel av investeringar i bolag utan policies att monitorera uppfyllelse med  "the UNGC principles of OECD Guidelines for Multnational Enterprises of grievance/complaints handling mechanisms to address violations."</t>
  </si>
  <si>
    <t>12. Ojusterat lönegap.</t>
  </si>
  <si>
    <t xml:space="preserve">Genomsnittligt ojusterat lönegap hos bolag investerade i. </t>
  </si>
  <si>
    <t>13. Styrelsens könsmångfald.</t>
  </si>
  <si>
    <t xml:space="preserve">Genomsnittlig andel kvinnor i förhållande till män i styrelsen i bolag investerade i, uttryckt i % av samtliga styrelsemedlemmar. </t>
  </si>
  <si>
    <t xml:space="preserve">15. Investeringar i företag utan initiativ för reduktion av koldioxidsutsläpp. </t>
  </si>
  <si>
    <t>Andel av investeringar i bolag utan initiativ att reducera koldioxidutsläpp i linje med Parisavtalet.</t>
  </si>
  <si>
    <t xml:space="preserve">Andel av investeringar i enheter utan policies för att motverka korruption och mutor i enlighet med FN:s konventioner mot korruption.  </t>
  </si>
  <si>
    <t xml:space="preserve">16. Brist på policies för att motverka korruption och mutor. </t>
  </si>
  <si>
    <t>82.8802 tCOe/            EUR m revenue</t>
  </si>
  <si>
    <t>82,8802 tCOe/            EUR m intäkter</t>
  </si>
  <si>
    <t xml:space="preserve">The majority of investee companies are showing a declining trend in emissions of Greenhouse gases year-over-year. The aggregated values for the individual metrics may nonetheless increase. </t>
  </si>
  <si>
    <t xml:space="preserve">This is mainly attributable to a change in the composition of the fund's holdings. Some industries have higher overall emssions related to their activities as part of the nature of their business. </t>
  </si>
  <si>
    <t xml:space="preserve">The mix of direct versus indirect emissions also varies. Any changein the composition of the investee companies will therefore have a direct impact. In a year-over-year comparison, </t>
  </si>
  <si>
    <r>
      <t xml:space="preserve">Actions taken: </t>
    </r>
    <r>
      <rPr>
        <sz val="10"/>
        <color theme="1"/>
        <rFont val="Calibri"/>
        <family val="2"/>
      </rPr>
      <t xml:space="preserve">The Investment Manager has decided to sell the holding in a consumer company with an outsized energy consumption intensity. </t>
    </r>
  </si>
  <si>
    <t>Year 2024</t>
  </si>
  <si>
    <t>År 2024</t>
  </si>
  <si>
    <t>0.0695 tCOe</t>
  </si>
  <si>
    <t>0.3103 tCO2e</t>
  </si>
  <si>
    <t>1.7880 tCOe</t>
  </si>
  <si>
    <t>2.1679 tCOe</t>
  </si>
  <si>
    <t>85.1%</t>
  </si>
  <si>
    <t>0.0004</t>
  </si>
  <si>
    <t>0.1661</t>
  </si>
  <si>
    <t>14.1%</t>
  </si>
  <si>
    <t>12.9%</t>
  </si>
  <si>
    <t>17.8%</t>
  </si>
  <si>
    <t>17.1%</t>
  </si>
  <si>
    <t>15.9%</t>
  </si>
  <si>
    <t>0.1845 tCOe/ EUR m invested</t>
  </si>
  <si>
    <t>358.4984 tCOe/ EUR m revenue</t>
  </si>
  <si>
    <t>11.0542</t>
  </si>
  <si>
    <t>98% (100)</t>
  </si>
  <si>
    <t>9.0% (7.1)</t>
  </si>
  <si>
    <t>82% (77)</t>
  </si>
  <si>
    <t>97% (76)</t>
  </si>
  <si>
    <t>100%(100)</t>
  </si>
  <si>
    <t>24% (18)</t>
  </si>
  <si>
    <t>87% (64)</t>
  </si>
  <si>
    <t>83% (89)</t>
  </si>
  <si>
    <t>-10.8%</t>
  </si>
  <si>
    <t>0.0461</t>
  </si>
  <si>
    <t>0,0695 tCOe</t>
  </si>
  <si>
    <t>0,3103 tCO2e</t>
  </si>
  <si>
    <t>1,7880 tCOe</t>
  </si>
  <si>
    <t>2,1679 tCOe</t>
  </si>
  <si>
    <t>9.3%</t>
  </si>
  <si>
    <t>7.8%</t>
  </si>
  <si>
    <t>0.8%</t>
  </si>
  <si>
    <t>-5.0%</t>
  </si>
  <si>
    <t>-6.6%</t>
  </si>
  <si>
    <t>n.a</t>
  </si>
  <si>
    <t>-74.6494</t>
  </si>
  <si>
    <t>-0,02688 tCOe</t>
  </si>
  <si>
    <t>-0,0816 tCOe</t>
  </si>
  <si>
    <t>1,5524 tCOe</t>
  </si>
  <si>
    <t>1,3795 tCOe</t>
  </si>
  <si>
    <t>0,1269 tCOe</t>
  </si>
  <si>
    <t>358,4984 tCOe/ EUR m intäkter</t>
  </si>
  <si>
    <t>275,61 tCOe/EUR m intäkter</t>
  </si>
  <si>
    <t>Ökningen beror på att ett konsumentvaruföretag har börjat beräkna Scope 3 för användarnas utsläpp.</t>
  </si>
  <si>
    <t>Ökat Scope 3 beroende på utvecklad beräkning vilket påverkar samtliga koldioxidrelaterade nyckeltal.</t>
  </si>
  <si>
    <t xml:space="preserve">Ökningen beror på att tre innehav som tidigare har publicerat rapporter inte har gjort det ännu för 2024. </t>
  </si>
  <si>
    <t>-0.0816 tCOe</t>
  </si>
  <si>
    <t>1.5524 tCOe</t>
  </si>
  <si>
    <t>1.3795 tCOe</t>
  </si>
  <si>
    <t>0.1269 tCOe</t>
  </si>
  <si>
    <t>275.6182 tCOe/ EUR m revenue</t>
  </si>
  <si>
    <t>0.0001</t>
  </si>
  <si>
    <t>0.0%</t>
  </si>
  <si>
    <t>The increase is due to three holdings which published initiatives in the previous year but have not yet done it for 2024.</t>
  </si>
  <si>
    <t>The increase is due to three holdings which published policies in the previous year but have not yet done it for 2024.</t>
  </si>
  <si>
    <t>0,1845 tCOe/ EUR m investerat</t>
  </si>
  <si>
    <t>-0.0268 tCOe</t>
  </si>
  <si>
    <r>
      <rPr>
        <b/>
        <sz val="11"/>
        <color theme="1"/>
        <rFont val="Calibri"/>
        <family val="2"/>
        <scheme val="minor"/>
      </rPr>
      <t>Åtgärd vidtagen</t>
    </r>
    <r>
      <rPr>
        <sz val="11"/>
        <color theme="1"/>
        <rFont val="Calibri"/>
        <family val="2"/>
        <scheme val="minor"/>
      </rPr>
      <t>: AGCM beslutade att sälja innehavet i ett konsumentvaruföretag med oproportionerligt hög energikonsumtionsintensitet vid utgången av 2023.</t>
    </r>
  </si>
  <si>
    <t xml:space="preserve">ökat sin andel i bolag inom batterier för elbilar, vilket har haft en negativ påverkan på koldioxidavtryck och växthusgasintensitet, men har en positiv inverkan på de globala målen .  </t>
  </si>
  <si>
    <t>A consumer goods holding started reporting scope 3 emissions.</t>
  </si>
  <si>
    <t>Negative impact from GHG intensive EV batteries holding.</t>
  </si>
  <si>
    <t xml:space="preserve">Asia Growth Fund increased its share of holdings in batteries for electrical vehicles,  which had a negative effect on GHG intensity and carbon footprint, but has a positive impact on reaching global goals.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</si>
</sst>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0"/>
    <numFmt numFmtId="166" formatCode="#,##0.0000"/>
    <numFmt numFmtId="167" formatCode="0.000"/>
  </numFmts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right" vertical="top"/>
    </xf>
    <xf numFmtId="0" fontId="2" fillId="2" borderId="2" xfId="0" applyFont="1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9" fontId="2" fillId="0" borderId="2" xfId="0" applyNumberFormat="1" applyFont="1" applyBorder="1" applyAlignment="1">
      <alignment horizontal="right" vertical="top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9" fontId="2" fillId="0" borderId="2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9" fontId="2" fillId="0" borderId="1" xfId="0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vertical="top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8" fillId="0" borderId="0" xfId="0" applyFont="1"/>
    <xf numFmtId="0" fontId="6" fillId="0" borderId="1" xfId="0" applyFont="1" applyBorder="1" applyAlignment="1">
      <alignment wrapText="1"/>
    </xf>
    <xf numFmtId="0" fontId="0" fillId="0" borderId="0" xfId="0"/>
    <xf numFmtId="9" fontId="0" fillId="0" borderId="1" xfId="0" applyNumberFormat="1" applyFont="1" applyBorder="1" applyAlignment="1">
      <alignment vertical="top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/>
    <xf numFmtId="0" fontId="12" fillId="2" borderId="2" xfId="0" applyFont="1" applyFill="1" applyBorder="1" applyAlignment="1">
      <alignment horizontal="right" vertical="top"/>
    </xf>
    <xf numFmtId="0" fontId="12" fillId="0" borderId="2" xfId="0" applyFont="1" applyBorder="1" applyAlignment="1">
      <alignment horizontal="right" vertical="top"/>
    </xf>
    <xf numFmtId="0" fontId="12" fillId="0" borderId="2" xfId="0" applyFont="1" applyBorder="1" applyAlignment="1">
      <alignment horizontal="right"/>
    </xf>
    <xf numFmtId="0" fontId="12" fillId="0" borderId="2" xfId="0" applyFont="1" applyBorder="1" applyAlignment="1">
      <alignment horizontal="right" vertical="top" wrapText="1"/>
    </xf>
    <xf numFmtId="9" fontId="12" fillId="0" borderId="2" xfId="0" applyNumberFormat="1" applyFont="1" applyBorder="1" applyAlignment="1">
      <alignment horizontal="right" vertical="top"/>
    </xf>
    <xf numFmtId="164" fontId="12" fillId="0" borderId="1" xfId="0" applyNumberFormat="1" applyFont="1" applyBorder="1" applyAlignment="1">
      <alignment horizontal="right" vertical="top"/>
    </xf>
    <xf numFmtId="9" fontId="12" fillId="0" borderId="1" xfId="0" applyNumberFormat="1" applyFont="1" applyBorder="1" applyAlignment="1">
      <alignment horizontal="right" vertical="top"/>
    </xf>
    <xf numFmtId="0" fontId="0" fillId="0" borderId="0" xfId="0"/>
    <xf numFmtId="164" fontId="6" fillId="0" borderId="0" xfId="0" applyNumberFormat="1" applyFont="1"/>
    <xf numFmtId="0" fontId="2" fillId="0" borderId="3" xfId="0" applyFont="1" applyBorder="1" applyAlignment="1">
      <alignment wrapText="1"/>
    </xf>
    <xf numFmtId="9" fontId="0" fillId="0" borderId="1" xfId="1" applyFont="1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" fontId="0" fillId="0" borderId="1" xfId="0" applyNumberFormat="1" applyFont="1" applyBorder="1" applyAlignment="1">
      <alignment horizontal="right" vertical="top"/>
    </xf>
    <xf numFmtId="0" fontId="0" fillId="0" borderId="1" xfId="0" quotePrefix="1" applyFont="1" applyBorder="1" applyAlignment="1">
      <alignment horizontal="right" vertical="top"/>
    </xf>
    <xf numFmtId="165" fontId="0" fillId="0" borderId="1" xfId="0" applyNumberFormat="1" applyFont="1" applyBorder="1" applyAlignment="1">
      <alignment horizontal="right"/>
    </xf>
    <xf numFmtId="165" fontId="0" fillId="0" borderId="1" xfId="0" applyNumberFormat="1" applyFont="1" applyBorder="1" applyAlignment="1">
      <alignment horizontal="right" vertical="top"/>
    </xf>
    <xf numFmtId="0" fontId="0" fillId="0" borderId="1" xfId="0" applyFont="1" applyBorder="1" applyAlignment="1">
      <alignment horizontal="right" vertical="top"/>
    </xf>
    <xf numFmtId="165" fontId="0" fillId="0" borderId="1" xfId="0" applyNumberFormat="1" applyFont="1" applyBorder="1" applyAlignment="1">
      <alignment horizontal="right" vertical="top" wrapText="1"/>
    </xf>
    <xf numFmtId="0" fontId="0" fillId="0" borderId="1" xfId="0" applyFont="1" applyBorder="1" applyAlignment="1">
      <alignment horizontal="center" vertical="top" wrapText="1"/>
    </xf>
    <xf numFmtId="9" fontId="0" fillId="0" borderId="1" xfId="0" applyNumberFormat="1" applyFont="1" applyBorder="1" applyAlignment="1">
      <alignment horizontal="right" vertical="top"/>
    </xf>
    <xf numFmtId="9" fontId="2" fillId="0" borderId="1" xfId="0" applyNumberFormat="1" applyFont="1" applyBorder="1" applyAlignment="1">
      <alignment vertical="top"/>
    </xf>
    <xf numFmtId="164" fontId="0" fillId="0" borderId="1" xfId="1" applyNumberFormat="1" applyFont="1" applyBorder="1" applyAlignment="1">
      <alignment horizontal="right" vertical="top"/>
    </xf>
    <xf numFmtId="164" fontId="2" fillId="0" borderId="1" xfId="1" applyNumberFormat="1" applyFont="1" applyBorder="1" applyAlignment="1">
      <alignment horizontal="right" vertical="top"/>
    </xf>
    <xf numFmtId="2" fontId="0" fillId="0" borderId="1" xfId="0" applyNumberFormat="1" applyFont="1" applyBorder="1" applyAlignment="1">
      <alignment horizontal="right" vertical="top"/>
    </xf>
    <xf numFmtId="166" fontId="0" fillId="0" borderId="1" xfId="0" applyNumberFormat="1" applyFont="1" applyBorder="1" applyAlignment="1">
      <alignment horizontal="right" vertical="top"/>
    </xf>
    <xf numFmtId="167" fontId="0" fillId="0" borderId="1" xfId="0" applyNumberFormat="1" applyFont="1" applyBorder="1" applyAlignment="1">
      <alignment horizontal="right" vertical="top"/>
    </xf>
    <xf numFmtId="9" fontId="12" fillId="0" borderId="1" xfId="0" applyNumberFormat="1" applyFont="1" applyBorder="1" applyAlignment="1">
      <alignment vertical="top"/>
    </xf>
    <xf numFmtId="164" fontId="0" fillId="0" borderId="1" xfId="0" applyNumberFormat="1" applyFont="1" applyBorder="1" applyAlignment="1">
      <alignment horizontal="right" vertical="top"/>
    </xf>
    <xf numFmtId="164" fontId="0" fillId="0" borderId="1" xfId="1" applyNumberFormat="1" applyFont="1" applyBorder="1" applyAlignment="1">
      <alignment vertical="top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2" fillId="0" borderId="1" xfId="0" applyFont="1" applyBorder="1" applyAlignment="1">
      <alignment horizontal="right" vertical="top"/>
    </xf>
    <xf numFmtId="0" fontId="3" fillId="0" borderId="1" xfId="0" quotePrefix="1" applyFont="1" applyBorder="1" applyAlignment="1">
      <alignment horizontal="right" vertical="top"/>
    </xf>
    <xf numFmtId="0" fontId="2" fillId="0" borderId="1" xfId="0" applyFont="1" applyBorder="1" applyAlignment="1">
      <alignment wrapText="1"/>
    </xf>
    <xf numFmtId="0" fontId="12" fillId="0" borderId="1" xfId="0" applyFont="1" applyBorder="1" applyAlignment="1">
      <alignment horizontal="right"/>
    </xf>
    <xf numFmtId="0" fontId="3" fillId="0" borderId="1" xfId="0" quotePrefix="1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quotePrefix="1" applyFont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9" fontId="3" fillId="0" borderId="1" xfId="0" applyNumberFormat="1" applyFont="1" applyBorder="1" applyAlignment="1">
      <alignment horizontal="right" vertical="top"/>
    </xf>
    <xf numFmtId="9" fontId="3" fillId="0" borderId="1" xfId="0" quotePrefix="1" applyNumberFormat="1" applyFont="1" applyBorder="1" applyAlignment="1">
      <alignment horizontal="right" vertical="top"/>
    </xf>
    <xf numFmtId="0" fontId="11" fillId="0" borderId="0" xfId="0" quotePrefix="1" applyFont="1" applyAlignment="1">
      <alignment horizontal="right" vertical="top"/>
    </xf>
    <xf numFmtId="0" fontId="3" fillId="0" borderId="1" xfId="0" quotePrefix="1" applyNumberFormat="1" applyFont="1" applyBorder="1" applyAlignment="1">
      <alignment horizontal="right" vertical="top"/>
    </xf>
    <xf numFmtId="3" fontId="0" fillId="0" borderId="1" xfId="0" applyNumberFormat="1" applyFont="1" applyBorder="1" applyAlignment="1">
      <alignment horizontal="right" vertical="top"/>
    </xf>
    <xf numFmtId="0" fontId="3" fillId="0" borderId="1" xfId="0" applyNumberFormat="1" applyFont="1" applyBorder="1" applyAlignment="1">
      <alignment horizontal="right" vertical="top"/>
    </xf>
    <xf numFmtId="9" fontId="0" fillId="0" borderId="1" xfId="1" applyNumberFormat="1" applyFont="1" applyBorder="1" applyAlignment="1">
      <alignment horizontal="right" vertical="top"/>
    </xf>
    <xf numFmtId="0" fontId="0" fillId="0" borderId="0" xfId="0"/>
    <xf numFmtId="164" fontId="0" fillId="0" borderId="0" xfId="0" applyNumberFormat="1"/>
    <xf numFmtId="9" fontId="0" fillId="0" borderId="0" xfId="0" applyNumberFormat="1"/>
    <xf numFmtId="2" fontId="0" fillId="0" borderId="0" xfId="0" applyNumberFormat="1"/>
    <xf numFmtId="0" fontId="0" fillId="0" borderId="0" xfId="0"/>
    <xf numFmtId="165" fontId="0" fillId="0" borderId="0" xfId="0" applyNumberFormat="1"/>
    <xf numFmtId="1" fontId="0" fillId="0" borderId="0" xfId="0" applyNumberFormat="1" applyAlignment="1">
      <alignment horizontal="right"/>
    </xf>
    <xf numFmtId="2" fontId="0" fillId="0" borderId="0" xfId="0" applyNumberFormat="1"/>
    <xf numFmtId="1" fontId="0" fillId="0" borderId="0" xfId="0" applyNumberFormat="1"/>
    <xf numFmtId="164" fontId="0" fillId="0" borderId="0" xfId="1" applyNumberFormat="1" applyFont="1"/>
    <xf numFmtId="9" fontId="0" fillId="0" borderId="0" xfId="1" applyFont="1"/>
    <xf numFmtId="164" fontId="0" fillId="0" borderId="5" xfId="1" applyNumberFormat="1" applyFont="1" applyBorder="1"/>
    <xf numFmtId="0" fontId="0" fillId="0" borderId="0" xfId="0"/>
    <xf numFmtId="1" fontId="0" fillId="0" borderId="0" xfId="0" applyNumberFormat="1" applyAlignment="1">
      <alignment horizontal="right"/>
    </xf>
    <xf numFmtId="2" fontId="0" fillId="0" borderId="0" xfId="0" applyNumberFormat="1"/>
    <xf numFmtId="1" fontId="0" fillId="0" borderId="0" xfId="0" applyNumberFormat="1"/>
    <xf numFmtId="164" fontId="0" fillId="0" borderId="0" xfId="1" applyNumberFormat="1" applyFont="1"/>
    <xf numFmtId="9" fontId="0" fillId="0" borderId="0" xfId="1" applyFont="1"/>
    <xf numFmtId="164" fontId="0" fillId="0" borderId="5" xfId="1" applyNumberFormat="1" applyFont="1" applyBorder="1"/>
    <xf numFmtId="0" fontId="0" fillId="0" borderId="0" xfId="0"/>
    <xf numFmtId="164" fontId="0" fillId="0" borderId="0" xfId="0" applyNumberFormat="1"/>
    <xf numFmtId="9" fontId="0" fillId="0" borderId="0" xfId="0" applyNumberFormat="1"/>
    <xf numFmtId="2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E7132-DDF7-4F62-9AD4-ABF21DD1F562}">
  <dimension ref="A1:P32"/>
  <sheetViews>
    <sheetView topLeftCell="A11" workbookViewId="0">
      <selection activeCell="Q10" sqref="Q10"/>
    </sheetView>
  </sheetViews>
  <sheetFormatPr defaultRowHeight="15" x14ac:dyDescent="0.25"/>
  <cols>
    <col min="1" max="1" width="21.140625" customWidth="1"/>
    <col min="2" max="2" width="24" customWidth="1"/>
    <col min="3" max="3" width="26.140625" customWidth="1"/>
    <col min="4" max="5" width="14.85546875" customWidth="1"/>
    <col min="6" max="6" width="13.85546875" style="33" customWidth="1"/>
    <col min="7" max="7" width="16.28515625" customWidth="1"/>
    <col min="8" max="8" width="12.5703125" customWidth="1"/>
    <col min="9" max="9" width="36.140625" customWidth="1"/>
  </cols>
  <sheetData>
    <row r="1" spans="1:13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3" x14ac:dyDescent="0.25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13" ht="70.5" customHeight="1" x14ac:dyDescent="0.25">
      <c r="A4" s="3" t="s">
        <v>3</v>
      </c>
      <c r="B4" s="3" t="s">
        <v>4</v>
      </c>
      <c r="C4" s="4" t="s">
        <v>5</v>
      </c>
      <c r="D4" s="5" t="s">
        <v>6</v>
      </c>
      <c r="E4" s="38" t="s">
        <v>7</v>
      </c>
      <c r="F4" s="6" t="s">
        <v>153</v>
      </c>
      <c r="G4" s="6" t="s">
        <v>8</v>
      </c>
      <c r="H4" s="7" t="s">
        <v>9</v>
      </c>
      <c r="I4" s="3" t="s">
        <v>10</v>
      </c>
    </row>
    <row r="5" spans="1:13" ht="74.25" customHeight="1" x14ac:dyDescent="0.25">
      <c r="A5" s="8" t="s">
        <v>11</v>
      </c>
      <c r="B5" s="8" t="s">
        <v>12</v>
      </c>
      <c r="C5" s="8" t="s">
        <v>13</v>
      </c>
      <c r="D5" s="9" t="s">
        <v>112</v>
      </c>
      <c r="E5" s="39" t="s">
        <v>117</v>
      </c>
      <c r="F5" s="50" t="s">
        <v>179</v>
      </c>
      <c r="G5" s="51" t="s">
        <v>190</v>
      </c>
      <c r="H5" s="10" t="s">
        <v>14</v>
      </c>
      <c r="I5" s="11" t="s">
        <v>15</v>
      </c>
      <c r="L5">
        <f>0.0695-0.09618</f>
        <v>-2.6679999999999995E-2</v>
      </c>
    </row>
    <row r="6" spans="1:13" x14ac:dyDescent="0.25">
      <c r="A6" s="12"/>
      <c r="B6" s="12"/>
      <c r="C6" s="12" t="s">
        <v>16</v>
      </c>
      <c r="D6" s="13" t="s">
        <v>113</v>
      </c>
      <c r="E6" s="40" t="s">
        <v>118</v>
      </c>
      <c r="F6" s="52" t="s">
        <v>180</v>
      </c>
      <c r="G6" s="51" t="s">
        <v>191</v>
      </c>
      <c r="H6" s="14" t="s">
        <v>14</v>
      </c>
      <c r="I6" s="15"/>
      <c r="L6">
        <f>0.3103-0.3919</f>
        <v>-8.1600000000000006E-2</v>
      </c>
    </row>
    <row r="7" spans="1:13" ht="60" x14ac:dyDescent="0.25">
      <c r="A7" s="12"/>
      <c r="B7" s="12"/>
      <c r="C7" s="12" t="s">
        <v>17</v>
      </c>
      <c r="D7" s="9" t="s">
        <v>114</v>
      </c>
      <c r="E7" s="39" t="s">
        <v>119</v>
      </c>
      <c r="F7" s="53" t="s">
        <v>181</v>
      </c>
      <c r="G7" s="54" t="s">
        <v>192</v>
      </c>
      <c r="H7" s="14" t="s">
        <v>122</v>
      </c>
      <c r="I7" s="47" t="s">
        <v>197</v>
      </c>
      <c r="L7">
        <f>1.788-0.2356</f>
        <v>1.5524</v>
      </c>
    </row>
    <row r="8" spans="1:13" ht="45" x14ac:dyDescent="0.25">
      <c r="A8" s="12"/>
      <c r="B8" s="12"/>
      <c r="C8" s="12" t="s">
        <v>18</v>
      </c>
      <c r="D8" s="9" t="s">
        <v>115</v>
      </c>
      <c r="E8" s="39" t="s">
        <v>120</v>
      </c>
      <c r="F8" s="53" t="s">
        <v>182</v>
      </c>
      <c r="G8" s="54" t="s">
        <v>193</v>
      </c>
      <c r="H8" s="14" t="s">
        <v>123</v>
      </c>
      <c r="I8" s="47" t="s">
        <v>198</v>
      </c>
      <c r="L8">
        <f>2.1679-0.7884</f>
        <v>1.3794999999999999</v>
      </c>
    </row>
    <row r="9" spans="1:13" ht="54" customHeight="1" x14ac:dyDescent="0.25">
      <c r="A9" s="12"/>
      <c r="B9" s="8" t="s">
        <v>19</v>
      </c>
      <c r="C9" s="8" t="s">
        <v>20</v>
      </c>
      <c r="D9" s="16" t="s">
        <v>124</v>
      </c>
      <c r="E9" s="41" t="s">
        <v>121</v>
      </c>
      <c r="F9" s="55" t="s">
        <v>209</v>
      </c>
      <c r="G9" s="54" t="s">
        <v>194</v>
      </c>
      <c r="H9" s="10" t="s">
        <v>122</v>
      </c>
      <c r="I9" s="11"/>
      <c r="L9">
        <f>0.1845-0.05757</f>
        <v>0.12692999999999999</v>
      </c>
    </row>
    <row r="10" spans="1:13" ht="45" customHeight="1" x14ac:dyDescent="0.25">
      <c r="A10" s="12"/>
      <c r="B10" s="17" t="s">
        <v>21</v>
      </c>
      <c r="C10" s="17" t="s">
        <v>22</v>
      </c>
      <c r="D10" s="16" t="s">
        <v>116</v>
      </c>
      <c r="E10" s="41" t="s">
        <v>147</v>
      </c>
      <c r="F10" s="55" t="s">
        <v>195</v>
      </c>
      <c r="G10" s="56" t="s">
        <v>196</v>
      </c>
      <c r="H10" s="10" t="s">
        <v>122</v>
      </c>
      <c r="I10" s="18"/>
      <c r="L10">
        <f>358.4984-82.8802</f>
        <v>275.6182</v>
      </c>
    </row>
    <row r="11" spans="1:13" ht="87.75" customHeight="1" x14ac:dyDescent="0.25">
      <c r="A11" s="12"/>
      <c r="B11" s="17" t="s">
        <v>23</v>
      </c>
      <c r="C11" s="17" t="s">
        <v>24</v>
      </c>
      <c r="D11" s="19">
        <v>0</v>
      </c>
      <c r="E11" s="42">
        <v>0</v>
      </c>
      <c r="F11" s="48">
        <v>0</v>
      </c>
      <c r="G11" s="57">
        <v>0</v>
      </c>
      <c r="H11" s="10" t="s">
        <v>14</v>
      </c>
      <c r="I11" s="20" t="s">
        <v>25</v>
      </c>
    </row>
    <row r="12" spans="1:13" s="33" customFormat="1" ht="63" customHeight="1" x14ac:dyDescent="0.25">
      <c r="A12" s="28"/>
      <c r="B12" s="17" t="s">
        <v>125</v>
      </c>
      <c r="C12" s="17" t="s">
        <v>126</v>
      </c>
      <c r="D12" s="58"/>
      <c r="E12" s="59">
        <v>0.95899999999999996</v>
      </c>
      <c r="F12" s="59">
        <v>0.85099999999999998</v>
      </c>
      <c r="G12" s="60">
        <f>85.1%-95.9%</f>
        <v>-0.1080000000000001</v>
      </c>
      <c r="H12" s="19">
        <v>0.96</v>
      </c>
      <c r="I12" s="32"/>
      <c r="J12" s="26"/>
      <c r="K12" s="46"/>
      <c r="L12" s="26">
        <f>85.1%-95.9%</f>
        <v>-0.1080000000000001</v>
      </c>
      <c r="M12" s="27"/>
    </row>
    <row r="13" spans="1:13" s="33" customFormat="1" ht="63" customHeight="1" x14ac:dyDescent="0.25">
      <c r="A13" s="28"/>
      <c r="B13" s="17" t="s">
        <v>128</v>
      </c>
      <c r="C13" s="17" t="s">
        <v>127</v>
      </c>
      <c r="D13" s="58"/>
      <c r="E13" s="53">
        <v>85.703599999999994</v>
      </c>
      <c r="F13" s="61">
        <v>11.0542</v>
      </c>
      <c r="G13" s="9">
        <f>11.05-85.7036</f>
        <v>-74.653599999999997</v>
      </c>
      <c r="H13" s="19">
        <v>0.98</v>
      </c>
      <c r="I13" s="32"/>
      <c r="J13" s="26"/>
      <c r="K13" s="26"/>
      <c r="L13" s="26">
        <f>11.05-87.7036</f>
        <v>-76.653599999999997</v>
      </c>
      <c r="M13" s="27"/>
    </row>
    <row r="14" spans="1:13" s="33" customFormat="1" ht="104.25" customHeight="1" x14ac:dyDescent="0.25">
      <c r="A14" s="8" t="s">
        <v>132</v>
      </c>
      <c r="B14" s="17" t="s">
        <v>129</v>
      </c>
      <c r="C14" s="17" t="s">
        <v>133</v>
      </c>
      <c r="D14" s="58"/>
      <c r="E14" s="44" t="s">
        <v>92</v>
      </c>
      <c r="F14" s="50" t="s">
        <v>92</v>
      </c>
      <c r="G14" s="57" t="s">
        <v>92</v>
      </c>
      <c r="H14" s="19">
        <v>0</v>
      </c>
      <c r="I14" s="32"/>
      <c r="J14" s="26"/>
      <c r="K14" s="26"/>
      <c r="L14" s="26"/>
      <c r="M14" s="27"/>
    </row>
    <row r="15" spans="1:13" s="33" customFormat="1" ht="63" customHeight="1" x14ac:dyDescent="0.25">
      <c r="A15" s="28"/>
      <c r="B15" s="17" t="s">
        <v>130</v>
      </c>
      <c r="C15" s="17" t="s">
        <v>134</v>
      </c>
      <c r="D15" s="58"/>
      <c r="E15" s="53">
        <v>2.9999999999999997E-4</v>
      </c>
      <c r="F15" s="53">
        <v>4.0000000000000002E-4</v>
      </c>
      <c r="G15" s="49">
        <v>1E-4</v>
      </c>
      <c r="H15" s="19">
        <v>0.18</v>
      </c>
      <c r="I15" s="32"/>
      <c r="J15" s="26"/>
      <c r="K15" s="26"/>
      <c r="L15" s="26"/>
      <c r="M15" s="27"/>
    </row>
    <row r="16" spans="1:13" s="33" customFormat="1" ht="63" customHeight="1" x14ac:dyDescent="0.25">
      <c r="A16" s="28"/>
      <c r="B16" s="17" t="s">
        <v>131</v>
      </c>
      <c r="C16" s="17" t="s">
        <v>135</v>
      </c>
      <c r="D16" s="58"/>
      <c r="E16" s="62">
        <v>0.12</v>
      </c>
      <c r="F16" s="63">
        <v>0.1661</v>
      </c>
      <c r="G16" s="9">
        <f>0.166-0.12</f>
        <v>4.6000000000000013E-2</v>
      </c>
      <c r="H16" s="34">
        <v>0.64464577138492973</v>
      </c>
      <c r="I16" s="32"/>
      <c r="J16" s="26"/>
      <c r="K16" s="26"/>
      <c r="L16" s="26">
        <f>0.166-0.12</f>
        <v>4.6000000000000013E-2</v>
      </c>
      <c r="M16" s="27"/>
    </row>
    <row r="17" spans="1:16" ht="117" customHeight="1" x14ac:dyDescent="0.25">
      <c r="A17" s="8" t="s">
        <v>26</v>
      </c>
      <c r="B17" s="17" t="s">
        <v>27</v>
      </c>
      <c r="C17" s="17" t="s">
        <v>28</v>
      </c>
      <c r="D17" s="21">
        <v>0</v>
      </c>
      <c r="E17" s="43">
        <v>0</v>
      </c>
      <c r="F17" s="48">
        <v>0</v>
      </c>
      <c r="G17" s="57">
        <v>0</v>
      </c>
      <c r="H17" s="19" t="s">
        <v>14</v>
      </c>
      <c r="I17" s="17" t="s">
        <v>29</v>
      </c>
    </row>
    <row r="18" spans="1:16" s="33" customFormat="1" ht="108" customHeight="1" x14ac:dyDescent="0.25">
      <c r="A18" s="29"/>
      <c r="B18" s="17" t="s">
        <v>136</v>
      </c>
      <c r="C18" s="17" t="s">
        <v>137</v>
      </c>
      <c r="D18" s="58"/>
      <c r="E18" s="59">
        <v>0.19500000000000001</v>
      </c>
      <c r="F18" s="59">
        <v>0.129</v>
      </c>
      <c r="G18" s="65">
        <v>-6.6019088892765782E-2</v>
      </c>
      <c r="H18" s="19">
        <v>1</v>
      </c>
      <c r="I18" s="29"/>
      <c r="J18" s="26"/>
      <c r="K18" s="26"/>
      <c r="L18" s="26"/>
      <c r="M18" s="27"/>
    </row>
    <row r="19" spans="1:16" s="33" customFormat="1" ht="54" customHeight="1" x14ac:dyDescent="0.25">
      <c r="A19" s="29"/>
      <c r="B19" s="17" t="s">
        <v>138</v>
      </c>
      <c r="C19" s="17" t="s">
        <v>139</v>
      </c>
      <c r="D19" s="58"/>
      <c r="E19" s="59" t="s">
        <v>110</v>
      </c>
      <c r="F19" s="59">
        <v>0.14099999999999999</v>
      </c>
      <c r="G19" s="60">
        <f>0.141-0.191</f>
        <v>-5.0000000000000017E-2</v>
      </c>
      <c r="H19" s="59" t="s">
        <v>111</v>
      </c>
      <c r="I19" s="29"/>
      <c r="J19" s="26"/>
      <c r="K19" s="26"/>
      <c r="L19" s="26">
        <f>0.141-0.191</f>
        <v>-5.0000000000000017E-2</v>
      </c>
      <c r="M19" s="27"/>
    </row>
    <row r="20" spans="1:16" s="33" customFormat="1" ht="78" customHeight="1" x14ac:dyDescent="0.25">
      <c r="A20" s="29"/>
      <c r="B20" s="17" t="s">
        <v>140</v>
      </c>
      <c r="C20" s="17" t="s">
        <v>141</v>
      </c>
      <c r="D20" s="58"/>
      <c r="E20" s="64">
        <v>0.16</v>
      </c>
      <c r="F20" s="59">
        <v>0.17799999999999999</v>
      </c>
      <c r="G20" s="65">
        <v>7.9310979307465335E-3</v>
      </c>
      <c r="H20" s="19">
        <v>1</v>
      </c>
      <c r="I20" s="29"/>
      <c r="J20" s="26"/>
      <c r="K20" s="26"/>
      <c r="L20" s="26"/>
      <c r="M20" s="27"/>
    </row>
    <row r="21" spans="1:16" ht="71.25" customHeight="1" x14ac:dyDescent="0.25">
      <c r="A21" s="12"/>
      <c r="B21" s="17" t="s">
        <v>30</v>
      </c>
      <c r="C21" s="17" t="s">
        <v>31</v>
      </c>
      <c r="D21" s="19">
        <v>0</v>
      </c>
      <c r="E21" s="44">
        <v>0</v>
      </c>
      <c r="F21" s="48">
        <v>0</v>
      </c>
      <c r="G21" s="57">
        <v>0</v>
      </c>
      <c r="H21" s="19" t="s">
        <v>14</v>
      </c>
      <c r="I21" s="17" t="s">
        <v>32</v>
      </c>
    </row>
    <row r="22" spans="1:16" s="33" customFormat="1" ht="78.75" customHeight="1" x14ac:dyDescent="0.25">
      <c r="A22" s="28"/>
      <c r="B22" s="17" t="s">
        <v>142</v>
      </c>
      <c r="C22" s="17" t="s">
        <v>143</v>
      </c>
      <c r="D22" s="58"/>
      <c r="E22" s="66">
        <v>9.2999999999999999E-2</v>
      </c>
      <c r="F22" s="59">
        <v>0.17100000000000001</v>
      </c>
      <c r="G22" s="65">
        <v>7.8E-2</v>
      </c>
      <c r="H22" s="19">
        <v>1</v>
      </c>
      <c r="I22" s="29" t="s">
        <v>199</v>
      </c>
      <c r="J22" s="26"/>
      <c r="K22" s="26"/>
      <c r="L22" s="26"/>
      <c r="M22" s="27"/>
    </row>
    <row r="23" spans="1:16" s="33" customFormat="1" ht="79.5" customHeight="1" x14ac:dyDescent="0.25">
      <c r="A23" s="28"/>
      <c r="B23" s="17" t="s">
        <v>145</v>
      </c>
      <c r="C23" s="17" t="s">
        <v>144</v>
      </c>
      <c r="D23" s="58"/>
      <c r="E23" s="66">
        <v>0</v>
      </c>
      <c r="F23" s="59">
        <v>0.159</v>
      </c>
      <c r="G23" s="65">
        <v>0.15901952528306471</v>
      </c>
      <c r="H23" s="19">
        <v>1</v>
      </c>
      <c r="I23" s="29" t="s">
        <v>199</v>
      </c>
      <c r="J23" s="26"/>
      <c r="K23" s="26"/>
      <c r="L23" s="26"/>
      <c r="M23" s="27"/>
      <c r="P23" s="29"/>
    </row>
    <row r="24" spans="1:16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16" x14ac:dyDescent="0.25">
      <c r="A25" s="22" t="s">
        <v>33</v>
      </c>
      <c r="B25" s="2"/>
      <c r="C25" s="2"/>
      <c r="D25" s="2"/>
      <c r="E25" s="23"/>
      <c r="F25" s="23"/>
      <c r="G25" s="2"/>
      <c r="H25" s="2"/>
      <c r="I25" s="2"/>
    </row>
    <row r="26" spans="1:16" x14ac:dyDescent="0.25">
      <c r="A26" s="2" t="s">
        <v>36</v>
      </c>
      <c r="B26" s="2"/>
      <c r="C26" s="2"/>
      <c r="D26" s="2"/>
      <c r="E26" s="23"/>
      <c r="F26" s="23"/>
      <c r="G26" s="2"/>
      <c r="H26" s="2"/>
      <c r="I26" s="2"/>
    </row>
    <row r="27" spans="1:16" x14ac:dyDescent="0.25">
      <c r="A27" s="2" t="s">
        <v>37</v>
      </c>
      <c r="B27" s="2"/>
      <c r="C27" s="2"/>
      <c r="D27" s="2"/>
      <c r="E27" s="23"/>
      <c r="F27" s="23"/>
      <c r="G27" s="2"/>
      <c r="H27" s="2"/>
      <c r="I27" s="2"/>
    </row>
    <row r="28" spans="1:16" x14ac:dyDescent="0.25">
      <c r="A28" s="2" t="s">
        <v>34</v>
      </c>
      <c r="B28" s="2"/>
      <c r="C28" s="2"/>
      <c r="D28" s="2"/>
      <c r="E28" s="24"/>
      <c r="F28" s="24"/>
      <c r="G28" s="2"/>
      <c r="H28" s="2"/>
      <c r="I28" s="2"/>
    </row>
    <row r="29" spans="1:16" x14ac:dyDescent="0.25">
      <c r="A29" s="2" t="s">
        <v>35</v>
      </c>
      <c r="B29" s="2"/>
      <c r="C29" s="2"/>
      <c r="D29" s="22"/>
      <c r="E29" s="23"/>
      <c r="F29" s="23"/>
      <c r="G29" s="2"/>
      <c r="H29" s="2"/>
      <c r="I29" s="2"/>
    </row>
    <row r="30" spans="1:16" x14ac:dyDescent="0.25">
      <c r="A30" s="2" t="s">
        <v>212</v>
      </c>
      <c r="B30" s="2"/>
      <c r="C30" s="2"/>
      <c r="D30" s="2"/>
      <c r="E30" s="23"/>
      <c r="F30" s="23"/>
      <c r="G30" s="2"/>
      <c r="H30" s="2"/>
      <c r="I30" s="2"/>
    </row>
    <row r="32" spans="1:16" x14ac:dyDescent="0.25">
      <c r="A32" t="s">
        <v>211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113CA-4113-41DA-8074-7397399A16E7}">
  <dimension ref="A1:O32"/>
  <sheetViews>
    <sheetView tabSelected="1" topLeftCell="A19" workbookViewId="0">
      <selection activeCell="K22" sqref="K22"/>
    </sheetView>
  </sheetViews>
  <sheetFormatPr defaultRowHeight="15" x14ac:dyDescent="0.25"/>
  <cols>
    <col min="1" max="1" width="9.85546875" customWidth="1"/>
    <col min="2" max="2" width="19.28515625" customWidth="1"/>
    <col min="3" max="3" width="23" customWidth="1"/>
    <col min="4" max="4" width="17.140625" customWidth="1"/>
    <col min="5" max="5" width="15.140625" customWidth="1"/>
    <col min="6" max="6" width="15.140625" style="33" customWidth="1"/>
    <col min="7" max="7" width="12.42578125" customWidth="1"/>
    <col min="8" max="8" width="11.28515625" customWidth="1"/>
    <col min="9" max="9" width="41.28515625" style="37" customWidth="1"/>
    <col min="10" max="11" width="9.140625" customWidth="1"/>
    <col min="12" max="12" width="9.140625" style="102" customWidth="1"/>
    <col min="13" max="13" width="9.140625" style="109" customWidth="1"/>
    <col min="24" max="24" width="10.28515625" customWidth="1"/>
  </cols>
  <sheetData>
    <row r="1" spans="1:15" x14ac:dyDescent="0.25">
      <c r="A1" s="25" t="s">
        <v>38</v>
      </c>
      <c r="B1" s="26"/>
      <c r="C1" s="26"/>
      <c r="D1" s="26"/>
      <c r="E1" s="26"/>
      <c r="F1" s="26"/>
      <c r="G1" s="26"/>
      <c r="H1" s="26"/>
      <c r="I1" s="35"/>
      <c r="J1" s="26"/>
      <c r="K1" s="26"/>
      <c r="L1" s="26"/>
      <c r="M1" s="26"/>
      <c r="N1" s="26"/>
      <c r="O1" s="27"/>
    </row>
    <row r="2" spans="1:15" x14ac:dyDescent="0.25">
      <c r="A2" s="26" t="s">
        <v>39</v>
      </c>
      <c r="B2" s="26"/>
      <c r="C2" s="26"/>
      <c r="D2" s="26"/>
      <c r="E2" s="26"/>
      <c r="F2" s="26"/>
      <c r="G2" s="26"/>
      <c r="H2" s="26"/>
      <c r="I2" s="35"/>
      <c r="J2" s="26"/>
      <c r="K2" s="26"/>
      <c r="L2" s="26"/>
      <c r="M2" s="26"/>
      <c r="N2" s="26"/>
      <c r="O2" s="27"/>
    </row>
    <row r="3" spans="1:15" x14ac:dyDescent="0.25">
      <c r="A3" s="26" t="s">
        <v>40</v>
      </c>
      <c r="B3" s="26"/>
      <c r="C3" s="26"/>
      <c r="D3" s="26"/>
      <c r="E3" s="26"/>
      <c r="F3" s="26"/>
      <c r="G3" s="26"/>
      <c r="H3" s="26"/>
      <c r="I3" s="35"/>
      <c r="J3" s="26"/>
      <c r="K3" s="26"/>
      <c r="L3" s="26"/>
      <c r="M3" s="26"/>
      <c r="N3" s="26"/>
      <c r="O3" s="27"/>
    </row>
    <row r="4" spans="1:15" ht="61.5" customHeight="1" x14ac:dyDescent="0.25">
      <c r="A4" s="67" t="s">
        <v>41</v>
      </c>
      <c r="B4" s="67" t="s">
        <v>42</v>
      </c>
      <c r="C4" s="68" t="s">
        <v>43</v>
      </c>
      <c r="D4" s="69" t="s">
        <v>44</v>
      </c>
      <c r="E4" s="70" t="s">
        <v>45</v>
      </c>
      <c r="F4" s="71" t="s">
        <v>152</v>
      </c>
      <c r="G4" s="71" t="s">
        <v>46</v>
      </c>
      <c r="H4" s="67" t="s">
        <v>47</v>
      </c>
      <c r="I4" s="67" t="s">
        <v>48</v>
      </c>
      <c r="J4" s="26"/>
      <c r="K4" s="26"/>
      <c r="L4" s="26"/>
      <c r="M4" s="26"/>
      <c r="N4" s="26"/>
      <c r="O4" s="27"/>
    </row>
    <row r="5" spans="1:15" ht="37.5" customHeight="1" x14ac:dyDescent="0.25">
      <c r="A5" s="8" t="s">
        <v>49</v>
      </c>
      <c r="B5" s="8" t="s">
        <v>50</v>
      </c>
      <c r="C5" s="8" t="s">
        <v>51</v>
      </c>
      <c r="D5" s="8" t="s">
        <v>94</v>
      </c>
      <c r="E5" s="72" t="s">
        <v>100</v>
      </c>
      <c r="F5" s="50" t="s">
        <v>154</v>
      </c>
      <c r="G5" s="73" t="s">
        <v>210</v>
      </c>
      <c r="H5" s="19" t="s">
        <v>14</v>
      </c>
      <c r="I5" s="74" t="s">
        <v>52</v>
      </c>
      <c r="J5" s="94"/>
      <c r="K5" s="102"/>
      <c r="L5" s="109"/>
      <c r="N5" s="45"/>
      <c r="O5" s="90"/>
    </row>
    <row r="6" spans="1:15" x14ac:dyDescent="0.25">
      <c r="A6" s="8"/>
      <c r="B6" s="8"/>
      <c r="C6" s="8" t="s">
        <v>53</v>
      </c>
      <c r="D6" s="8" t="s">
        <v>95</v>
      </c>
      <c r="E6" s="75" t="s">
        <v>101</v>
      </c>
      <c r="F6" s="52" t="s">
        <v>155</v>
      </c>
      <c r="G6" s="76" t="s">
        <v>200</v>
      </c>
      <c r="H6" s="77" t="s">
        <v>14</v>
      </c>
      <c r="I6" s="12"/>
      <c r="J6" s="94"/>
      <c r="K6" s="102"/>
      <c r="L6" s="109"/>
      <c r="N6" s="45"/>
      <c r="O6" s="90"/>
    </row>
    <row r="7" spans="1:15" x14ac:dyDescent="0.25">
      <c r="A7" s="8"/>
      <c r="B7" s="8"/>
      <c r="C7" s="8" t="s">
        <v>54</v>
      </c>
      <c r="D7" s="8" t="s">
        <v>96</v>
      </c>
      <c r="E7" s="75" t="s">
        <v>102</v>
      </c>
      <c r="F7" s="52" t="s">
        <v>156</v>
      </c>
      <c r="G7" s="78" t="s">
        <v>201</v>
      </c>
      <c r="H7" s="77" t="s">
        <v>14</v>
      </c>
      <c r="I7" s="12" t="s">
        <v>55</v>
      </c>
      <c r="J7" s="94"/>
      <c r="K7" s="102"/>
      <c r="L7" s="109"/>
      <c r="N7" s="45"/>
      <c r="O7" s="90"/>
    </row>
    <row r="8" spans="1:15" ht="30" x14ac:dyDescent="0.25">
      <c r="A8" s="8"/>
      <c r="B8" s="8"/>
      <c r="C8" s="8" t="s">
        <v>56</v>
      </c>
      <c r="D8" s="8" t="s">
        <v>97</v>
      </c>
      <c r="E8" s="75" t="s">
        <v>103</v>
      </c>
      <c r="F8" s="52" t="s">
        <v>157</v>
      </c>
      <c r="G8" s="78" t="s">
        <v>202</v>
      </c>
      <c r="H8" s="77" t="s">
        <v>173</v>
      </c>
      <c r="I8" s="74" t="s">
        <v>213</v>
      </c>
      <c r="J8" s="94"/>
      <c r="K8" s="102"/>
      <c r="L8" s="109"/>
      <c r="N8" s="45"/>
      <c r="O8" s="90"/>
    </row>
    <row r="9" spans="1:15" ht="39" customHeight="1" x14ac:dyDescent="0.25">
      <c r="A9" s="8"/>
      <c r="B9" s="8" t="s">
        <v>57</v>
      </c>
      <c r="C9" s="8" t="s">
        <v>58</v>
      </c>
      <c r="D9" s="17" t="s">
        <v>98</v>
      </c>
      <c r="E9" s="79" t="s">
        <v>104</v>
      </c>
      <c r="F9" s="55" t="s">
        <v>166</v>
      </c>
      <c r="G9" s="80" t="s">
        <v>203</v>
      </c>
      <c r="H9" s="19" t="s">
        <v>14</v>
      </c>
      <c r="I9" s="74" t="s">
        <v>214</v>
      </c>
      <c r="J9" s="94"/>
      <c r="K9" s="102"/>
      <c r="L9" s="109"/>
      <c r="N9" s="45"/>
      <c r="O9" s="90"/>
    </row>
    <row r="10" spans="1:15" ht="44.25" customHeight="1" x14ac:dyDescent="0.25">
      <c r="A10" s="8"/>
      <c r="B10" s="17" t="s">
        <v>59</v>
      </c>
      <c r="C10" s="17" t="s">
        <v>60</v>
      </c>
      <c r="D10" s="17" t="s">
        <v>99</v>
      </c>
      <c r="E10" s="79" t="s">
        <v>146</v>
      </c>
      <c r="F10" s="55" t="s">
        <v>167</v>
      </c>
      <c r="G10" s="81" t="s">
        <v>204</v>
      </c>
      <c r="H10" s="19" t="s">
        <v>14</v>
      </c>
      <c r="I10" s="74" t="s">
        <v>214</v>
      </c>
      <c r="J10" s="94"/>
      <c r="K10" s="102"/>
      <c r="L10" s="109"/>
      <c r="N10" s="45"/>
      <c r="O10" s="90"/>
    </row>
    <row r="11" spans="1:15" ht="63" customHeight="1" x14ac:dyDescent="0.25">
      <c r="A11" s="8"/>
      <c r="B11" s="17" t="s">
        <v>71</v>
      </c>
      <c r="C11" s="82" t="s">
        <v>74</v>
      </c>
      <c r="D11" s="58">
        <v>0</v>
      </c>
      <c r="E11" s="64">
        <v>0</v>
      </c>
      <c r="F11" s="48">
        <v>0</v>
      </c>
      <c r="G11" s="83" t="s">
        <v>61</v>
      </c>
      <c r="H11" s="19" t="s">
        <v>14</v>
      </c>
      <c r="I11" s="74" t="s">
        <v>62</v>
      </c>
      <c r="J11" s="100"/>
      <c r="K11" s="107"/>
      <c r="L11" s="111"/>
      <c r="M11" s="111"/>
      <c r="N11" s="45"/>
      <c r="O11" s="92"/>
    </row>
    <row r="12" spans="1:15" ht="63" customHeight="1" x14ac:dyDescent="0.25">
      <c r="A12" s="8"/>
      <c r="B12" s="17" t="s">
        <v>72</v>
      </c>
      <c r="C12" s="17" t="s">
        <v>73</v>
      </c>
      <c r="D12" s="58"/>
      <c r="E12" s="59" t="s">
        <v>105</v>
      </c>
      <c r="F12" s="59" t="s">
        <v>158</v>
      </c>
      <c r="G12" s="84" t="s">
        <v>177</v>
      </c>
      <c r="H12" s="19" t="s">
        <v>172</v>
      </c>
      <c r="I12" s="74"/>
      <c r="J12" s="99"/>
      <c r="K12" s="106"/>
      <c r="L12" s="111"/>
      <c r="M12" s="111"/>
      <c r="N12" s="26"/>
      <c r="O12" s="92"/>
    </row>
    <row r="13" spans="1:15" ht="63" customHeight="1" x14ac:dyDescent="0.25">
      <c r="A13" s="8"/>
      <c r="B13" s="17" t="s">
        <v>75</v>
      </c>
      <c r="C13" s="17" t="s">
        <v>76</v>
      </c>
      <c r="D13" s="58"/>
      <c r="E13" s="50" t="s">
        <v>106</v>
      </c>
      <c r="F13" s="50" t="s">
        <v>168</v>
      </c>
      <c r="G13" s="85" t="s">
        <v>189</v>
      </c>
      <c r="H13" s="19" t="s">
        <v>171</v>
      </c>
      <c r="I13" s="74"/>
      <c r="J13" s="95"/>
      <c r="K13" s="105"/>
      <c r="L13" s="112"/>
      <c r="M13" s="112"/>
      <c r="N13" s="26"/>
      <c r="O13" s="93"/>
    </row>
    <row r="14" spans="1:15" ht="104.25" customHeight="1" x14ac:dyDescent="0.25">
      <c r="A14" s="8" t="s">
        <v>80</v>
      </c>
      <c r="B14" s="17" t="s">
        <v>77</v>
      </c>
      <c r="C14" s="17" t="s">
        <v>78</v>
      </c>
      <c r="D14" s="58"/>
      <c r="E14" s="44" t="s">
        <v>92</v>
      </c>
      <c r="F14" s="50" t="s">
        <v>92</v>
      </c>
      <c r="G14" s="83" t="s">
        <v>188</v>
      </c>
      <c r="H14" s="19">
        <v>0</v>
      </c>
      <c r="I14" s="74"/>
      <c r="J14" s="96"/>
      <c r="K14" s="103"/>
      <c r="L14" s="111"/>
      <c r="M14" s="111"/>
      <c r="N14" s="26"/>
      <c r="O14" s="92"/>
    </row>
    <row r="15" spans="1:15" ht="63" customHeight="1" x14ac:dyDescent="0.25">
      <c r="A15" s="8"/>
      <c r="B15" s="17" t="s">
        <v>79</v>
      </c>
      <c r="C15" s="17" t="s">
        <v>81</v>
      </c>
      <c r="D15" s="58"/>
      <c r="E15" s="50" t="s">
        <v>107</v>
      </c>
      <c r="F15" s="53" t="s">
        <v>159</v>
      </c>
      <c r="G15" s="86" t="s">
        <v>205</v>
      </c>
      <c r="H15" s="19" t="s">
        <v>174</v>
      </c>
      <c r="I15" s="74"/>
      <c r="J15" s="95"/>
      <c r="K15" s="105"/>
      <c r="L15" s="110"/>
      <c r="M15" s="110"/>
      <c r="N15" s="26"/>
      <c r="O15" s="91"/>
    </row>
    <row r="16" spans="1:15" ht="63" customHeight="1" x14ac:dyDescent="0.25">
      <c r="A16" s="8"/>
      <c r="B16" s="17" t="s">
        <v>82</v>
      </c>
      <c r="C16" s="8"/>
      <c r="D16" s="58"/>
      <c r="E16" s="87" t="s">
        <v>108</v>
      </c>
      <c r="F16" s="63" t="s">
        <v>160</v>
      </c>
      <c r="G16" s="88" t="s">
        <v>178</v>
      </c>
      <c r="H16" s="57" t="s">
        <v>175</v>
      </c>
      <c r="I16" s="74"/>
      <c r="J16" s="97"/>
      <c r="K16" s="104"/>
      <c r="L16" s="110"/>
      <c r="M16" s="110"/>
      <c r="N16" s="26"/>
      <c r="O16" s="91"/>
    </row>
    <row r="17" spans="1:15" ht="108" customHeight="1" x14ac:dyDescent="0.25">
      <c r="A17" s="17" t="s">
        <v>63</v>
      </c>
      <c r="B17" s="17" t="s">
        <v>64</v>
      </c>
      <c r="C17" s="17" t="s">
        <v>65</v>
      </c>
      <c r="D17" s="58">
        <v>0</v>
      </c>
      <c r="E17" s="64">
        <v>0</v>
      </c>
      <c r="F17" s="48">
        <v>0</v>
      </c>
      <c r="G17" s="83" t="s">
        <v>61</v>
      </c>
      <c r="H17" s="19" t="s">
        <v>14</v>
      </c>
      <c r="I17" s="17" t="s">
        <v>66</v>
      </c>
      <c r="J17" s="98"/>
      <c r="K17" s="105"/>
      <c r="L17" s="110"/>
      <c r="M17" s="110"/>
      <c r="N17" s="45"/>
      <c r="O17" s="91"/>
    </row>
    <row r="18" spans="1:15" ht="108" customHeight="1" x14ac:dyDescent="0.25">
      <c r="A18" s="17"/>
      <c r="B18" s="17" t="s">
        <v>83</v>
      </c>
      <c r="C18" s="17" t="s">
        <v>85</v>
      </c>
      <c r="D18" s="58"/>
      <c r="E18" s="59" t="s">
        <v>109</v>
      </c>
      <c r="F18" s="89" t="s">
        <v>162</v>
      </c>
      <c r="G18" s="84" t="s">
        <v>187</v>
      </c>
      <c r="H18" s="19" t="s">
        <v>14</v>
      </c>
      <c r="I18" s="17"/>
      <c r="J18" s="99"/>
      <c r="K18" s="106"/>
      <c r="L18" s="110"/>
      <c r="M18" s="110"/>
      <c r="N18" s="26"/>
      <c r="O18" s="91"/>
    </row>
    <row r="19" spans="1:15" ht="54" customHeight="1" x14ac:dyDescent="0.25">
      <c r="A19" s="17"/>
      <c r="B19" s="17" t="s">
        <v>84</v>
      </c>
      <c r="C19" s="17" t="s">
        <v>86</v>
      </c>
      <c r="D19" s="58"/>
      <c r="E19" s="59" t="s">
        <v>110</v>
      </c>
      <c r="F19" s="59" t="s">
        <v>161</v>
      </c>
      <c r="G19" s="84" t="s">
        <v>186</v>
      </c>
      <c r="H19" s="59" t="s">
        <v>170</v>
      </c>
      <c r="I19" s="17"/>
      <c r="J19" s="99"/>
      <c r="K19" s="106"/>
      <c r="L19" s="110"/>
      <c r="M19" s="110"/>
      <c r="N19" s="26"/>
      <c r="O19" s="91"/>
    </row>
    <row r="20" spans="1:15" ht="71.25" customHeight="1" x14ac:dyDescent="0.25">
      <c r="A20" s="17"/>
      <c r="B20" s="17" t="s">
        <v>87</v>
      </c>
      <c r="C20" s="17" t="s">
        <v>88</v>
      </c>
      <c r="D20" s="58"/>
      <c r="E20" s="44" t="s">
        <v>164</v>
      </c>
      <c r="F20" s="59" t="s">
        <v>163</v>
      </c>
      <c r="G20" s="83" t="s">
        <v>185</v>
      </c>
      <c r="H20" s="19" t="s">
        <v>169</v>
      </c>
      <c r="I20" s="17"/>
      <c r="J20" s="99"/>
      <c r="K20" s="106"/>
      <c r="L20" s="110"/>
      <c r="M20" s="110"/>
      <c r="N20" s="26"/>
      <c r="O20" s="91"/>
    </row>
    <row r="21" spans="1:15" ht="78.75" customHeight="1" x14ac:dyDescent="0.25">
      <c r="A21" s="8"/>
      <c r="B21" s="17" t="s">
        <v>67</v>
      </c>
      <c r="C21" s="17" t="s">
        <v>68</v>
      </c>
      <c r="D21" s="58">
        <v>0</v>
      </c>
      <c r="E21" s="64">
        <v>0</v>
      </c>
      <c r="F21" s="48">
        <v>0</v>
      </c>
      <c r="G21" s="83" t="s">
        <v>61</v>
      </c>
      <c r="H21" s="19" t="s">
        <v>14</v>
      </c>
      <c r="I21" s="17" t="s">
        <v>69</v>
      </c>
      <c r="J21" s="100"/>
      <c r="K21" s="107"/>
      <c r="L21" s="110"/>
      <c r="M21" s="110"/>
      <c r="N21" s="45"/>
      <c r="O21" s="91"/>
    </row>
    <row r="22" spans="1:15" ht="78.75" customHeight="1" x14ac:dyDescent="0.25">
      <c r="A22" s="8"/>
      <c r="B22" s="17" t="s">
        <v>89</v>
      </c>
      <c r="C22" s="17" t="s">
        <v>90</v>
      </c>
      <c r="D22" s="58"/>
      <c r="E22" s="59" t="s">
        <v>183</v>
      </c>
      <c r="F22" s="59" t="s">
        <v>164</v>
      </c>
      <c r="G22" s="83" t="s">
        <v>184</v>
      </c>
      <c r="H22" s="19" t="s">
        <v>176</v>
      </c>
      <c r="I22" s="17" t="s">
        <v>207</v>
      </c>
      <c r="J22" s="99"/>
      <c r="K22" s="106"/>
      <c r="L22" s="110"/>
      <c r="M22" s="110"/>
      <c r="N22" s="26"/>
      <c r="O22" s="91"/>
    </row>
    <row r="23" spans="1:15" ht="79.5" customHeight="1" x14ac:dyDescent="0.25">
      <c r="A23" s="8"/>
      <c r="B23" s="17" t="s">
        <v>91</v>
      </c>
      <c r="C23" s="17" t="s">
        <v>93</v>
      </c>
      <c r="D23" s="58"/>
      <c r="E23" s="59" t="s">
        <v>206</v>
      </c>
      <c r="F23" s="59" t="s">
        <v>165</v>
      </c>
      <c r="G23" s="83" t="s">
        <v>165</v>
      </c>
      <c r="H23" s="19" t="s">
        <v>176</v>
      </c>
      <c r="I23" s="17" t="s">
        <v>208</v>
      </c>
      <c r="J23" s="101"/>
      <c r="K23" s="108"/>
      <c r="L23" s="110"/>
      <c r="M23" s="110"/>
      <c r="N23" s="26"/>
      <c r="O23" s="91"/>
    </row>
    <row r="24" spans="1:15" x14ac:dyDescent="0.25">
      <c r="A24" s="26"/>
      <c r="B24" s="26"/>
      <c r="C24" s="26"/>
      <c r="D24" s="26"/>
      <c r="E24" s="26"/>
      <c r="F24" s="26"/>
      <c r="G24" s="26"/>
      <c r="H24" s="26"/>
      <c r="I24" s="35"/>
      <c r="J24" s="26"/>
      <c r="K24" s="26"/>
      <c r="L24" s="26"/>
      <c r="M24" s="26"/>
      <c r="N24" s="26"/>
      <c r="O24" s="27"/>
    </row>
    <row r="25" spans="1:15" x14ac:dyDescent="0.25">
      <c r="A25" s="25" t="s">
        <v>70</v>
      </c>
      <c r="B25" s="26"/>
      <c r="C25" s="26"/>
      <c r="D25" s="26"/>
      <c r="E25" s="30"/>
      <c r="F25" s="30"/>
      <c r="G25" s="26"/>
      <c r="H25" s="26"/>
      <c r="I25" s="35"/>
      <c r="J25" s="26"/>
      <c r="K25" s="26"/>
      <c r="L25" s="26"/>
      <c r="M25" s="26"/>
      <c r="N25" s="26"/>
      <c r="O25" s="27"/>
    </row>
    <row r="26" spans="1:15" x14ac:dyDescent="0.25">
      <c r="A26" s="26" t="s">
        <v>148</v>
      </c>
      <c r="B26" s="26"/>
      <c r="C26" s="26"/>
      <c r="D26" s="26"/>
      <c r="E26" s="30"/>
      <c r="F26" s="30"/>
      <c r="G26" s="26"/>
      <c r="H26" s="26"/>
      <c r="I26" s="35"/>
      <c r="J26" s="26"/>
      <c r="K26" s="26"/>
      <c r="L26" s="26"/>
      <c r="M26" s="26"/>
      <c r="N26" s="26"/>
      <c r="O26" s="27"/>
    </row>
    <row r="27" spans="1:15" x14ac:dyDescent="0.25">
      <c r="A27" s="26" t="s">
        <v>149</v>
      </c>
      <c r="B27" s="26"/>
      <c r="C27" s="26"/>
      <c r="D27" s="26"/>
      <c r="E27" s="30"/>
      <c r="F27" s="30"/>
      <c r="G27" s="26"/>
      <c r="H27" s="26"/>
      <c r="I27" s="36"/>
      <c r="J27" s="26"/>
      <c r="K27" s="26"/>
      <c r="L27" s="26"/>
      <c r="M27" s="26"/>
      <c r="N27" s="26"/>
      <c r="O27" s="27"/>
    </row>
    <row r="28" spans="1:15" x14ac:dyDescent="0.25">
      <c r="A28" s="26" t="s">
        <v>150</v>
      </c>
      <c r="B28" s="26"/>
      <c r="C28" s="26"/>
      <c r="D28" s="26"/>
      <c r="E28" s="26"/>
      <c r="F28" s="26"/>
      <c r="G28" s="26"/>
      <c r="H28" s="26"/>
      <c r="I28" s="35"/>
      <c r="J28" s="26"/>
      <c r="K28" s="26"/>
      <c r="L28" s="26"/>
      <c r="M28" s="26"/>
      <c r="N28" s="26"/>
      <c r="O28" s="27"/>
    </row>
    <row r="29" spans="1:15" x14ac:dyDescent="0.25">
      <c r="A29" s="26" t="s">
        <v>215</v>
      </c>
      <c r="B29" s="26"/>
      <c r="C29" s="26"/>
      <c r="D29" s="26"/>
      <c r="E29" s="26"/>
      <c r="F29" s="26"/>
      <c r="G29" s="26"/>
      <c r="H29" s="26"/>
      <c r="I29" s="35"/>
      <c r="J29" s="26"/>
      <c r="K29" s="26"/>
      <c r="L29" s="26"/>
      <c r="M29" s="26"/>
      <c r="N29" s="26"/>
      <c r="O29" s="27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35"/>
      <c r="J30" s="2"/>
      <c r="K30" s="2"/>
      <c r="L30" s="2"/>
      <c r="M30" s="2"/>
      <c r="N30" s="2"/>
    </row>
    <row r="31" spans="1:15" x14ac:dyDescent="0.25">
      <c r="A31" s="31" t="s">
        <v>151</v>
      </c>
      <c r="B31" s="2"/>
      <c r="C31" s="2"/>
      <c r="D31" s="2"/>
      <c r="E31" s="2"/>
      <c r="F31" s="2"/>
      <c r="G31" s="2"/>
      <c r="H31" s="2"/>
      <c r="I31" s="35"/>
      <c r="J31" s="2"/>
      <c r="K31" s="2"/>
      <c r="L31" s="2"/>
      <c r="M31" s="2"/>
      <c r="N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35"/>
      <c r="J32" s="2"/>
      <c r="K32" s="2"/>
      <c r="L32" s="2"/>
      <c r="M32" s="2"/>
      <c r="N32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PAI China Stars Fund - svenska</vt:lpstr>
      <vt:lpstr>PAI China Stars Fund - 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Reman</dc:creator>
  <cp:lastModifiedBy>Eva Reman</cp:lastModifiedBy>
  <dcterms:created xsi:type="dcterms:W3CDTF">2024-05-24T13:46:19Z</dcterms:created>
  <dcterms:modified xsi:type="dcterms:W3CDTF">2025-06-09T17:10:17Z</dcterms:modified>
</cp:coreProperties>
</file>